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o\Desktop\Nuova cartella\"/>
    </mc:Choice>
  </mc:AlternateContent>
  <bookViews>
    <workbookView xWindow="0" yWindow="0" windowWidth="23040" windowHeight="9084" firstSheet="1" activeTab="1"/>
  </bookViews>
  <sheets>
    <sheet name="Calcolo" sheetId="1" state="hidden" r:id="rId1"/>
    <sheet name="Tabella riepilogo" sheetId="2" r:id="rId2"/>
    <sheet name="Foglio1" sheetId="3" r:id="rId3"/>
  </sheets>
  <definedNames>
    <definedName name="_xlnm._FilterDatabase" localSheetId="0" hidden="1">Calcolo!#REF!</definedName>
  </definedNames>
  <calcPr calcId="171027"/>
</workbook>
</file>

<file path=xl/calcChain.xml><?xml version="1.0" encoding="utf-8"?>
<calcChain xmlns="http://schemas.openxmlformats.org/spreadsheetml/2006/main">
  <c r="C31" i="1" l="1"/>
  <c r="C30" i="1"/>
  <c r="C17" i="1"/>
  <c r="C16" i="1"/>
  <c r="C4" i="1"/>
  <c r="C3" i="1"/>
  <c r="D33" i="1"/>
  <c r="D19" i="1"/>
  <c r="D6" i="1"/>
  <c r="D25" i="1" l="1"/>
  <c r="D23" i="1"/>
  <c r="D24" i="1"/>
  <c r="D38" i="1"/>
  <c r="D40" i="1"/>
  <c r="D37" i="1"/>
  <c r="D10" i="1"/>
  <c r="D11" i="1"/>
  <c r="B8" i="1"/>
  <c r="D8" i="1" s="1"/>
  <c r="B21" i="1"/>
  <c r="D21" i="1" s="1"/>
  <c r="B35" i="1"/>
  <c r="D35" i="1" s="1"/>
  <c r="D26" i="1" l="1"/>
  <c r="D27" i="1" s="1"/>
  <c r="D7" i="2" s="1"/>
  <c r="D12" i="1"/>
  <c r="D13" i="1" s="1"/>
  <c r="B7" i="2" s="1"/>
  <c r="B9" i="2" s="1"/>
  <c r="D41" i="1"/>
  <c r="D42" i="1" s="1"/>
  <c r="C7" i="2" s="1"/>
  <c r="I17" i="1"/>
  <c r="I16" i="1"/>
  <c r="I4" i="1"/>
  <c r="I3" i="1"/>
  <c r="J11" i="1" l="1"/>
  <c r="J25" i="1"/>
  <c r="J23" i="1"/>
  <c r="I31" i="1"/>
  <c r="H35" i="1" s="1"/>
  <c r="J35" i="1" s="1"/>
  <c r="I30" i="1"/>
  <c r="J37" i="1" s="1"/>
  <c r="H21" i="1"/>
  <c r="J21" i="1" s="1"/>
  <c r="H8" i="1"/>
  <c r="J8" i="1" s="1"/>
  <c r="J10" i="1"/>
  <c r="J6" i="1"/>
  <c r="J19" i="1"/>
  <c r="J33" i="1"/>
  <c r="J24" i="1"/>
  <c r="J12" i="1" l="1"/>
  <c r="J13" i="1" s="1"/>
  <c r="B14" i="2" s="1"/>
  <c r="J26" i="1"/>
  <c r="J39" i="1"/>
  <c r="J27" i="1"/>
  <c r="D14" i="2" s="1"/>
  <c r="J40" i="1"/>
  <c r="J38" i="1"/>
  <c r="J41" i="1" l="1"/>
  <c r="J42" i="1" s="1"/>
  <c r="B16" i="2"/>
  <c r="D9" i="2"/>
  <c r="C9" i="2" l="1"/>
  <c r="C14" i="2"/>
  <c r="B10" i="2"/>
  <c r="C16" i="2" l="1"/>
  <c r="C10" i="2"/>
  <c r="D16" i="2"/>
  <c r="D10" i="2"/>
</calcChain>
</file>

<file path=xl/sharedStrings.xml><?xml version="1.0" encoding="utf-8"?>
<sst xmlns="http://schemas.openxmlformats.org/spreadsheetml/2006/main" count="131" uniqueCount="39">
  <si>
    <t>Totali consumi kWh</t>
  </si>
  <si>
    <t>Potenza impegnata kW</t>
  </si>
  <si>
    <t xml:space="preserve">Quota/anno fissa </t>
  </si>
  <si>
    <t>€/anno</t>
  </si>
  <si>
    <t>Costo/kW impegnata</t>
  </si>
  <si>
    <t>€/kW</t>
  </si>
  <si>
    <t>Potenza impegnata</t>
  </si>
  <si>
    <t>Prezzo energia</t>
  </si>
  <si>
    <t>€/kWh</t>
  </si>
  <si>
    <t xml:space="preserve">Accise </t>
  </si>
  <si>
    <t>Totale</t>
  </si>
  <si>
    <t>IVA</t>
  </si>
  <si>
    <t>kW</t>
  </si>
  <si>
    <t>TARIFFA D2</t>
  </si>
  <si>
    <t>€</t>
  </si>
  <si>
    <t>0-1800</t>
  </si>
  <si>
    <t>oltre 1800</t>
  </si>
  <si>
    <t>1800-2640</t>
  </si>
  <si>
    <t>oltre 2640</t>
  </si>
  <si>
    <r>
      <rPr>
        <b/>
        <sz val="10"/>
        <color indexed="10"/>
        <rFont val="Arial"/>
        <family val="2"/>
      </rPr>
      <t>TARIFFA D1</t>
    </r>
    <r>
      <rPr>
        <sz val="10"/>
        <color indexed="8"/>
        <rFont val="Arial"/>
        <family val="2"/>
      </rPr>
      <t xml:space="preserve"> - unico contatore</t>
    </r>
  </si>
  <si>
    <r>
      <rPr>
        <b/>
        <sz val="10"/>
        <color indexed="10"/>
        <rFont val="Arial"/>
        <family val="2"/>
      </rPr>
      <t>TARIFFA D3</t>
    </r>
    <r>
      <rPr>
        <sz val="10"/>
        <color indexed="8"/>
        <rFont val="Arial"/>
        <family val="2"/>
      </rPr>
      <t xml:space="preserve"> - unico contatore</t>
    </r>
  </si>
  <si>
    <t>D1</t>
  </si>
  <si>
    <t>D2</t>
  </si>
  <si>
    <t>D3</t>
  </si>
  <si>
    <t>Stima consumi anno complessivi</t>
  </si>
  <si>
    <t>kWh/anno</t>
  </si>
  <si>
    <r>
      <t>Δ</t>
    </r>
    <r>
      <rPr>
        <sz val="11"/>
        <color theme="1"/>
        <rFont val="Calibri"/>
        <family val="2"/>
        <scheme val="minor"/>
      </rPr>
      <t xml:space="preserve"> NUOVE/VECCHIE</t>
    </r>
  </si>
  <si>
    <t>Ottobre - Dicembre 2016</t>
  </si>
  <si>
    <t>Gennaio-marzo 2017</t>
  </si>
  <si>
    <r>
      <t xml:space="preserve">ex </t>
    </r>
    <r>
      <rPr>
        <b/>
        <sz val="10"/>
        <color indexed="10"/>
        <rFont val="Arial"/>
        <family val="2"/>
      </rPr>
      <t>TARIFFA D3</t>
    </r>
    <r>
      <rPr>
        <sz val="10"/>
        <color indexed="8"/>
        <rFont val="Arial"/>
        <family val="2"/>
      </rPr>
      <t xml:space="preserve"> - unico contatore</t>
    </r>
  </si>
  <si>
    <t xml:space="preserve">CALCOLATORE  COSTI BOLLETTA CON NUOVE TARIFFE ELETTRICHE                                GENNAIO-MARZO 2017       </t>
  </si>
  <si>
    <r>
      <t xml:space="preserve">ex </t>
    </r>
    <r>
      <rPr>
        <b/>
        <sz val="10"/>
        <color indexed="10"/>
        <rFont val="Arial"/>
        <family val="2"/>
      </rPr>
      <t>TARIFFA D1</t>
    </r>
    <r>
      <rPr>
        <sz val="10"/>
        <color indexed="8"/>
        <rFont val="Arial"/>
        <family val="2"/>
      </rPr>
      <t xml:space="preserve"> - unico contatore</t>
    </r>
  </si>
  <si>
    <r>
      <rPr>
        <sz val="10"/>
        <color theme="1"/>
        <rFont val="Arial"/>
        <family val="2"/>
      </rPr>
      <t>ex</t>
    </r>
    <r>
      <rPr>
        <b/>
        <sz val="10"/>
        <color indexed="10"/>
        <rFont val="Arial"/>
        <family val="2"/>
      </rPr>
      <t xml:space="preserve"> TARIFFA D2</t>
    </r>
  </si>
  <si>
    <t>TD residenti</t>
  </si>
  <si>
    <r>
      <t xml:space="preserve">Comparazione costi fra le 3 tipologie di tariffa              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rgb="FF002060"/>
        <rFont val="Calibri"/>
        <family val="2"/>
      </rPr>
      <t>gennaio-marzo 2017</t>
    </r>
  </si>
  <si>
    <r>
      <t xml:space="preserve">Comparazione costi fra le 3 tipologie di tariffa               </t>
    </r>
    <r>
      <rPr>
        <b/>
        <sz val="14"/>
        <color rgb="FF002060"/>
        <rFont val="Calibri"/>
        <family val="2"/>
      </rPr>
      <t>ottobre-dicembre 2016</t>
    </r>
  </si>
  <si>
    <t>Inserire -&gt;</t>
  </si>
  <si>
    <t xml:space="preserve">* e residenti con più di 3 kW </t>
  </si>
  <si>
    <r>
      <t>TD non residenti</t>
    </r>
    <r>
      <rPr>
        <b/>
        <sz val="12"/>
        <color indexed="8"/>
        <rFont val="Calibri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</si>
</sst>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0"/>
    <numFmt numFmtId="165" formatCode="0.0"/>
    <numFmt numFmtId="166" formatCode="0.000"/>
    <numFmt numFmtId="167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17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  <font>
      <sz val="10"/>
      <color theme="1"/>
      <name val="Arial"/>
      <family val="2"/>
    </font>
    <font>
      <b/>
      <sz val="15"/>
      <color indexed="8"/>
      <name val="Calibri"/>
      <family val="2"/>
    </font>
    <font>
      <b/>
      <sz val="14"/>
      <color rgb="FF002060"/>
      <name val="Calibri"/>
      <family val="2"/>
    </font>
    <font>
      <sz val="15"/>
      <color indexed="8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2" fontId="0" fillId="0" borderId="0" xfId="0" applyNumberFormat="1"/>
    <xf numFmtId="0" fontId="3" fillId="0" borderId="0" xfId="0" applyFont="1"/>
    <xf numFmtId="0" fontId="5" fillId="0" borderId="0" xfId="0" applyFont="1"/>
    <xf numFmtId="0" fontId="6" fillId="0" borderId="0" xfId="0" applyFont="1"/>
    <xf numFmtId="1" fontId="8" fillId="2" borderId="1" xfId="1" applyNumberFormat="1" applyFont="1" applyFill="1" applyBorder="1" applyAlignment="1">
      <alignment wrapText="1"/>
    </xf>
    <xf numFmtId="165" fontId="8" fillId="2" borderId="1" xfId="1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10" fillId="0" borderId="1" xfId="0" applyFont="1" applyBorder="1"/>
    <xf numFmtId="0" fontId="10" fillId="0" borderId="0" xfId="0" applyFont="1" applyBorder="1"/>
    <xf numFmtId="2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/>
    <xf numFmtId="2" fontId="10" fillId="0" borderId="0" xfId="0" applyNumberFormat="1" applyFont="1" applyBorder="1"/>
    <xf numFmtId="165" fontId="10" fillId="0" borderId="1" xfId="0" applyNumberFormat="1" applyFont="1" applyBorder="1" applyAlignment="1">
      <alignment horizontal="right"/>
    </xf>
    <xf numFmtId="165" fontId="10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/>
    <xf numFmtId="1" fontId="10" fillId="0" borderId="0" xfId="0" applyNumberFormat="1" applyFont="1" applyBorder="1"/>
    <xf numFmtId="9" fontId="10" fillId="0" borderId="1" xfId="0" applyNumberFormat="1" applyFont="1" applyBorder="1" applyAlignment="1">
      <alignment horizontal="right"/>
    </xf>
    <xf numFmtId="0" fontId="10" fillId="0" borderId="1" xfId="0" applyFont="1" applyFill="1" applyBorder="1"/>
    <xf numFmtId="2" fontId="11" fillId="0" borderId="1" xfId="0" applyNumberFormat="1" applyFont="1" applyBorder="1"/>
    <xf numFmtId="165" fontId="10" fillId="0" borderId="0" xfId="0" applyNumberFormat="1" applyFont="1" applyBorder="1"/>
    <xf numFmtId="9" fontId="10" fillId="0" borderId="1" xfId="0" applyNumberFormat="1" applyFont="1" applyBorder="1"/>
    <xf numFmtId="0" fontId="10" fillId="0" borderId="4" xfId="0" applyFont="1" applyBorder="1" applyAlignment="1"/>
    <xf numFmtId="43" fontId="10" fillId="0" borderId="1" xfId="1" applyFont="1" applyBorder="1"/>
    <xf numFmtId="43" fontId="10" fillId="0" borderId="0" xfId="1" applyFont="1" applyBorder="1"/>
    <xf numFmtId="2" fontId="11" fillId="2" borderId="1" xfId="0" applyNumberFormat="1" applyFont="1" applyFill="1" applyBorder="1"/>
    <xf numFmtId="0" fontId="9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15" fillId="0" borderId="0" xfId="0" applyFont="1"/>
    <xf numFmtId="167" fontId="16" fillId="0" borderId="0" xfId="0" applyNumberFormat="1" applyFont="1" applyAlignment="1">
      <alignment horizontal="center"/>
    </xf>
    <xf numFmtId="0" fontId="4" fillId="0" borderId="0" xfId="0" applyFont="1"/>
    <xf numFmtId="166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166" fontId="10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19" fillId="6" borderId="14" xfId="0" applyFont="1" applyFill="1" applyBorder="1"/>
    <xf numFmtId="0" fontId="13" fillId="4" borderId="14" xfId="0" applyFont="1" applyFill="1" applyBorder="1" applyAlignment="1">
      <alignment horizontal="center"/>
    </xf>
    <xf numFmtId="167" fontId="18" fillId="4" borderId="14" xfId="0" applyNumberFormat="1" applyFont="1" applyFill="1" applyBorder="1"/>
    <xf numFmtId="167" fontId="18" fillId="4" borderId="14" xfId="0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167" fontId="18" fillId="3" borderId="14" xfId="0" applyNumberFormat="1" applyFont="1" applyFill="1" applyBorder="1"/>
    <xf numFmtId="167" fontId="18" fillId="3" borderId="14" xfId="0" applyNumberFormat="1" applyFont="1" applyFill="1" applyBorder="1" applyAlignment="1">
      <alignment horizontal="center"/>
    </xf>
    <xf numFmtId="0" fontId="25" fillId="0" borderId="0" xfId="0" applyFont="1"/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4" fillId="3" borderId="14" xfId="0" applyFont="1" applyFill="1" applyBorder="1" applyAlignment="1">
      <alignment horizontal="center" vertical="center" textRotation="90"/>
    </xf>
    <xf numFmtId="0" fontId="22" fillId="4" borderId="14" xfId="0" applyFont="1" applyFill="1" applyBorder="1" applyAlignment="1">
      <alignment horizontal="center" vertical="center" textRotation="90"/>
    </xf>
    <xf numFmtId="0" fontId="24" fillId="0" borderId="7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17" fillId="3" borderId="14" xfId="0" applyFont="1" applyFill="1" applyBorder="1" applyAlignment="1">
      <alignment horizontal="center" wrapText="1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7" fillId="4" borderId="14" xfId="0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opLeftCell="A28" zoomScaleNormal="100" workbookViewId="0">
      <selection activeCell="N1" sqref="N1:Q1048576"/>
    </sheetView>
  </sheetViews>
  <sheetFormatPr defaultRowHeight="14.4" x14ac:dyDescent="0.3"/>
  <cols>
    <col min="1" max="1" width="29.33203125" bestFit="1" customWidth="1"/>
    <col min="2" max="2" width="10.44140625" customWidth="1"/>
    <col min="3" max="3" width="9" customWidth="1"/>
    <col min="4" max="4" width="11.109375" customWidth="1"/>
    <col min="7" max="7" width="28" customWidth="1"/>
    <col min="8" max="8" width="9.5546875" bestFit="1" customWidth="1"/>
    <col min="9" max="9" width="10.6640625" customWidth="1"/>
    <col min="10" max="10" width="13" customWidth="1"/>
  </cols>
  <sheetData>
    <row r="1" spans="1:12" x14ac:dyDescent="0.3">
      <c r="A1" s="41" t="s">
        <v>28</v>
      </c>
      <c r="B1" s="9"/>
      <c r="C1" s="9"/>
      <c r="D1" s="9"/>
      <c r="G1" s="41" t="s">
        <v>27</v>
      </c>
      <c r="H1" s="9"/>
      <c r="I1" s="9"/>
      <c r="J1" s="9"/>
      <c r="K1" s="9"/>
    </row>
    <row r="2" spans="1:12" x14ac:dyDescent="0.3">
      <c r="A2" s="10"/>
      <c r="B2" s="9"/>
      <c r="C2" s="9"/>
      <c r="D2" s="9"/>
      <c r="G2" s="10"/>
      <c r="H2" s="9"/>
      <c r="I2" s="9"/>
      <c r="J2" s="9"/>
      <c r="K2" s="9"/>
    </row>
    <row r="3" spans="1:12" ht="28.5" customHeight="1" x14ac:dyDescent="0.3">
      <c r="A3" s="56" t="s">
        <v>0</v>
      </c>
      <c r="B3" s="57"/>
      <c r="C3" s="5">
        <f>'Tabella riepilogo'!C2</f>
        <v>6000</v>
      </c>
      <c r="D3" s="11"/>
      <c r="G3" s="56" t="s">
        <v>0</v>
      </c>
      <c r="H3" s="57"/>
      <c r="I3" s="5">
        <f>'Tabella riepilogo'!C2</f>
        <v>6000</v>
      </c>
      <c r="J3" s="11"/>
      <c r="K3" s="12"/>
    </row>
    <row r="4" spans="1:12" ht="23.25" customHeight="1" x14ac:dyDescent="0.3">
      <c r="A4" s="56" t="s">
        <v>1</v>
      </c>
      <c r="B4" s="57"/>
      <c r="C4" s="6">
        <f>'Tabella riepilogo'!C3</f>
        <v>3</v>
      </c>
      <c r="D4" s="11"/>
      <c r="G4" s="56" t="s">
        <v>1</v>
      </c>
      <c r="H4" s="57"/>
      <c r="I4" s="6">
        <f>'Tabella riepilogo'!C3</f>
        <v>3</v>
      </c>
      <c r="J4" s="11"/>
      <c r="K4" s="12"/>
    </row>
    <row r="5" spans="1:12" x14ac:dyDescent="0.3">
      <c r="A5" s="11" t="s">
        <v>31</v>
      </c>
      <c r="B5" s="11"/>
      <c r="C5" s="11"/>
      <c r="D5" s="11"/>
      <c r="G5" s="11" t="s">
        <v>19</v>
      </c>
      <c r="H5" s="11"/>
      <c r="I5" s="11"/>
      <c r="J5" s="11"/>
      <c r="K5" s="12"/>
    </row>
    <row r="6" spans="1:12" x14ac:dyDescent="0.3">
      <c r="A6" s="11" t="s">
        <v>2</v>
      </c>
      <c r="B6" s="13">
        <v>61.3</v>
      </c>
      <c r="C6" s="14" t="s">
        <v>3</v>
      </c>
      <c r="D6" s="15">
        <f>B6</f>
        <v>61.3</v>
      </c>
      <c r="G6" s="11" t="s">
        <v>2</v>
      </c>
      <c r="H6" s="13">
        <v>88.18</v>
      </c>
      <c r="I6" s="14" t="s">
        <v>3</v>
      </c>
      <c r="J6" s="15">
        <f>H6</f>
        <v>88.18</v>
      </c>
      <c r="K6" s="16"/>
    </row>
    <row r="7" spans="1:12" x14ac:dyDescent="0.3">
      <c r="A7" s="11" t="s">
        <v>4</v>
      </c>
      <c r="B7" s="13">
        <v>21.89</v>
      </c>
      <c r="C7" s="14" t="s">
        <v>5</v>
      </c>
      <c r="D7" s="11"/>
      <c r="G7" s="11" t="s">
        <v>4</v>
      </c>
      <c r="H7" s="13">
        <v>15.87</v>
      </c>
      <c r="I7" s="14" t="s">
        <v>5</v>
      </c>
      <c r="J7" s="11"/>
      <c r="K7" s="12"/>
    </row>
    <row r="8" spans="1:12" x14ac:dyDescent="0.3">
      <c r="A8" s="11" t="s">
        <v>6</v>
      </c>
      <c r="B8" s="17">
        <f>C4</f>
        <v>3</v>
      </c>
      <c r="C8" s="14" t="s">
        <v>12</v>
      </c>
      <c r="D8" s="15">
        <f>B7*B8</f>
        <v>65.67</v>
      </c>
      <c r="G8" s="11" t="s">
        <v>6</v>
      </c>
      <c r="H8" s="17">
        <f>I4</f>
        <v>3</v>
      </c>
      <c r="I8" s="14" t="s">
        <v>12</v>
      </c>
      <c r="J8" s="15">
        <f>H7*H8</f>
        <v>47.61</v>
      </c>
      <c r="K8" s="16"/>
    </row>
    <row r="9" spans="1:12" x14ac:dyDescent="0.3">
      <c r="A9" s="11"/>
      <c r="B9" s="17"/>
      <c r="C9" s="14"/>
      <c r="D9" s="15"/>
      <c r="G9" s="11"/>
      <c r="H9" s="17"/>
      <c r="I9" s="14"/>
      <c r="J9" s="15"/>
      <c r="K9" s="16"/>
    </row>
    <row r="10" spans="1:12" x14ac:dyDescent="0.3">
      <c r="A10" s="11" t="s">
        <v>7</v>
      </c>
      <c r="B10" s="46">
        <v>0.1144</v>
      </c>
      <c r="C10" s="14" t="s">
        <v>8</v>
      </c>
      <c r="D10" s="20">
        <f>B10*C3</f>
        <v>686.4</v>
      </c>
      <c r="G10" s="11" t="s">
        <v>7</v>
      </c>
      <c r="H10" s="46">
        <v>0.158</v>
      </c>
      <c r="I10" s="14" t="s">
        <v>8</v>
      </c>
      <c r="J10" s="20">
        <f>H10*I3</f>
        <v>948</v>
      </c>
      <c r="K10" s="21"/>
    </row>
    <row r="11" spans="1:12" x14ac:dyDescent="0.3">
      <c r="A11" s="11" t="s">
        <v>9</v>
      </c>
      <c r="B11" s="19">
        <v>2.2700000000000001E-2</v>
      </c>
      <c r="C11" s="14" t="s">
        <v>8</v>
      </c>
      <c r="D11" s="15">
        <f>IF(C4&lt;=3,(C3-1800)*B11,C3*B11)</f>
        <v>95.34</v>
      </c>
      <c r="G11" s="11" t="s">
        <v>9</v>
      </c>
      <c r="H11" s="19">
        <v>2.2700000000000001E-2</v>
      </c>
      <c r="I11" s="14" t="s">
        <v>8</v>
      </c>
      <c r="J11" s="15">
        <f>IF(I4&lt;=3,(I3-1800)*H11,I3*H11)</f>
        <v>95.34</v>
      </c>
      <c r="K11" s="21"/>
    </row>
    <row r="12" spans="1:12" x14ac:dyDescent="0.3">
      <c r="A12" s="11" t="s">
        <v>11</v>
      </c>
      <c r="B12" s="22">
        <v>0.1</v>
      </c>
      <c r="C12" s="11"/>
      <c r="D12" s="15">
        <f>(D6+D8+D10+D11)*10%</f>
        <v>90.871000000000009</v>
      </c>
      <c r="G12" s="11" t="s">
        <v>11</v>
      </c>
      <c r="H12" s="22">
        <v>0.1</v>
      </c>
      <c r="I12" s="11"/>
      <c r="J12" s="15">
        <f>(J6+J8+J10+J11)*10%</f>
        <v>117.913</v>
      </c>
      <c r="K12" s="21"/>
    </row>
    <row r="13" spans="1:12" x14ac:dyDescent="0.3">
      <c r="A13" s="23" t="s">
        <v>10</v>
      </c>
      <c r="B13" s="11"/>
      <c r="C13" s="14" t="s">
        <v>14</v>
      </c>
      <c r="D13" s="24">
        <f>SUM(D6:D12)</f>
        <v>999.58100000000002</v>
      </c>
      <c r="G13" s="23" t="s">
        <v>10</v>
      </c>
      <c r="H13" s="11"/>
      <c r="I13" s="14" t="s">
        <v>14</v>
      </c>
      <c r="J13" s="24">
        <f>SUM(J6:J12)</f>
        <v>1297.0429999999999</v>
      </c>
      <c r="K13" s="25"/>
    </row>
    <row r="14" spans="1:12" x14ac:dyDescent="0.3">
      <c r="B14" s="9"/>
      <c r="C14" s="9"/>
      <c r="D14" s="9"/>
      <c r="H14" s="9"/>
      <c r="I14" s="9"/>
      <c r="J14" s="9"/>
      <c r="K14" s="12"/>
      <c r="L14" s="1"/>
    </row>
    <row r="15" spans="1:12" ht="21" x14ac:dyDescent="0.4">
      <c r="A15" s="9"/>
      <c r="B15" s="9"/>
      <c r="C15" s="9"/>
      <c r="D15" s="9"/>
      <c r="F15" s="2"/>
      <c r="G15" s="9"/>
      <c r="H15" s="9"/>
      <c r="I15" s="9"/>
      <c r="J15" s="9"/>
      <c r="K15" s="16"/>
      <c r="L15" s="2"/>
    </row>
    <row r="16" spans="1:12" ht="24" customHeight="1" x14ac:dyDescent="0.4">
      <c r="A16" s="44" t="s">
        <v>0</v>
      </c>
      <c r="B16" s="45"/>
      <c r="C16" s="5">
        <f>'Tabella riepilogo'!C2</f>
        <v>6000</v>
      </c>
      <c r="D16" s="11"/>
      <c r="F16" s="2"/>
      <c r="G16" s="56" t="s">
        <v>0</v>
      </c>
      <c r="H16" s="57"/>
      <c r="I16" s="5">
        <f>'Tabella riepilogo'!C2</f>
        <v>6000</v>
      </c>
      <c r="J16" s="11"/>
      <c r="K16" s="9"/>
      <c r="L16" s="2"/>
    </row>
    <row r="17" spans="1:12" ht="21.75" customHeight="1" x14ac:dyDescent="0.4">
      <c r="A17" s="44" t="s">
        <v>1</v>
      </c>
      <c r="B17" s="45"/>
      <c r="C17" s="6">
        <f>'Tabella riepilogo'!C3</f>
        <v>3</v>
      </c>
      <c r="D17" s="11"/>
      <c r="F17" s="2"/>
      <c r="G17" s="56" t="s">
        <v>1</v>
      </c>
      <c r="H17" s="57"/>
      <c r="I17" s="6">
        <f>'Tabella riepilogo'!C3</f>
        <v>3</v>
      </c>
      <c r="J17" s="11"/>
      <c r="K17" s="9"/>
      <c r="L17" s="2"/>
    </row>
    <row r="18" spans="1:12" ht="21" x14ac:dyDescent="0.4">
      <c r="A18" s="11" t="s">
        <v>29</v>
      </c>
      <c r="B18" s="11"/>
      <c r="C18" s="11"/>
      <c r="D18" s="11"/>
      <c r="F18" s="2"/>
      <c r="G18" s="11" t="s">
        <v>20</v>
      </c>
      <c r="H18" s="11"/>
      <c r="I18" s="11"/>
      <c r="J18" s="11"/>
      <c r="K18" s="12"/>
      <c r="L18" s="2"/>
    </row>
    <row r="19" spans="1:12" ht="21" x14ac:dyDescent="0.4">
      <c r="A19" s="11" t="s">
        <v>2</v>
      </c>
      <c r="B19" s="11">
        <v>196.30500000000001</v>
      </c>
      <c r="C19" s="14" t="s">
        <v>3</v>
      </c>
      <c r="D19" s="15">
        <f>B19</f>
        <v>196.30500000000001</v>
      </c>
      <c r="F19" s="2"/>
      <c r="G19" s="11" t="s">
        <v>2</v>
      </c>
      <c r="H19" s="11">
        <v>60.33</v>
      </c>
      <c r="I19" s="14" t="s">
        <v>3</v>
      </c>
      <c r="J19" s="15">
        <f>H19</f>
        <v>60.33</v>
      </c>
      <c r="K19" s="12"/>
      <c r="L19" s="2"/>
    </row>
    <row r="20" spans="1:12" ht="21" x14ac:dyDescent="0.4">
      <c r="A20" s="11" t="s">
        <v>4</v>
      </c>
      <c r="B20" s="11">
        <v>21.69</v>
      </c>
      <c r="C20" s="14" t="s">
        <v>5</v>
      </c>
      <c r="D20" s="11"/>
      <c r="F20" s="2"/>
      <c r="G20" s="11" t="s">
        <v>4</v>
      </c>
      <c r="H20" s="11">
        <v>21.69</v>
      </c>
      <c r="I20" s="14" t="s">
        <v>5</v>
      </c>
      <c r="J20" s="11"/>
      <c r="K20" s="12"/>
      <c r="L20" s="2"/>
    </row>
    <row r="21" spans="1:12" ht="21" x14ac:dyDescent="0.4">
      <c r="A21" s="11" t="s">
        <v>6</v>
      </c>
      <c r="B21" s="18">
        <f>C17</f>
        <v>3</v>
      </c>
      <c r="C21" s="14" t="s">
        <v>12</v>
      </c>
      <c r="D21" s="15">
        <f>B20*B21</f>
        <v>65.070000000000007</v>
      </c>
      <c r="F21" s="2"/>
      <c r="G21" s="11" t="s">
        <v>6</v>
      </c>
      <c r="H21" s="18">
        <f>I17</f>
        <v>3</v>
      </c>
      <c r="I21" s="14" t="s">
        <v>12</v>
      </c>
      <c r="J21" s="15">
        <f>H20*H21</f>
        <v>65.070000000000007</v>
      </c>
      <c r="K21" s="16"/>
      <c r="L21" s="2"/>
    </row>
    <row r="22" spans="1:12" ht="21" x14ac:dyDescent="0.4">
      <c r="A22" s="14" t="s">
        <v>7</v>
      </c>
      <c r="B22" s="15"/>
      <c r="C22" s="14"/>
      <c r="D22" s="11"/>
      <c r="F22" s="2"/>
      <c r="G22" s="14" t="s">
        <v>7</v>
      </c>
      <c r="H22" s="15"/>
      <c r="I22" s="14"/>
      <c r="J22" s="11"/>
      <c r="K22" s="12"/>
      <c r="L22">
        <v>0</v>
      </c>
    </row>
    <row r="23" spans="1:12" ht="21" x14ac:dyDescent="0.4">
      <c r="A23" s="27" t="s">
        <v>15</v>
      </c>
      <c r="B23" s="11">
        <v>0.10299999999999999</v>
      </c>
      <c r="C23" s="14" t="s">
        <v>8</v>
      </c>
      <c r="D23" s="15">
        <f>IF($C$16&gt;=$L23,$L23*$B23,$C$16*$B23)</f>
        <v>185.39999999999998</v>
      </c>
      <c r="F23" s="2"/>
      <c r="G23" s="27" t="s">
        <v>15</v>
      </c>
      <c r="H23" s="11">
        <v>0.17430000000000001</v>
      </c>
      <c r="I23" s="14" t="s">
        <v>8</v>
      </c>
      <c r="J23" s="15">
        <f>IF($I$16&gt;=$L23,$L23*$H23,$I$16*$H23)</f>
        <v>313.74</v>
      </c>
      <c r="K23" s="21"/>
      <c r="L23">
        <v>1800</v>
      </c>
    </row>
    <row r="24" spans="1:12" ht="21" x14ac:dyDescent="0.4">
      <c r="A24" s="11" t="s">
        <v>16</v>
      </c>
      <c r="B24" s="11">
        <v>0.13500000000000001</v>
      </c>
      <c r="C24" s="14" t="s">
        <v>8</v>
      </c>
      <c r="D24" s="15">
        <f>IF(AND($C$16&gt;$L23),($C$16-$L23)*$B24,0)</f>
        <v>567</v>
      </c>
      <c r="F24" s="2"/>
      <c r="G24" s="11" t="s">
        <v>16</v>
      </c>
      <c r="H24" s="11">
        <v>0.19070000000000001</v>
      </c>
      <c r="I24" s="14" t="s">
        <v>8</v>
      </c>
      <c r="J24" s="15">
        <f>IF(AND($I$16&gt;$L23),($I$16-$L23)*$H24,0)</f>
        <v>800.94</v>
      </c>
      <c r="K24" s="21"/>
      <c r="L24">
        <v>2640</v>
      </c>
    </row>
    <row r="25" spans="1:12" ht="21" x14ac:dyDescent="0.4">
      <c r="A25" s="11" t="s">
        <v>9</v>
      </c>
      <c r="B25" s="11">
        <v>2.2700000000000001E-2</v>
      </c>
      <c r="C25" s="14" t="s">
        <v>8</v>
      </c>
      <c r="D25" s="15">
        <f>IF(C17&lt;=3,(C16-1800)*B25,C16*B25)</f>
        <v>95.34</v>
      </c>
      <c r="F25" s="2"/>
      <c r="G25" s="11" t="s">
        <v>9</v>
      </c>
      <c r="H25" s="11">
        <v>2.2700000000000001E-2</v>
      </c>
      <c r="I25" s="14" t="s">
        <v>8</v>
      </c>
      <c r="J25" s="15">
        <f>IF(I17&lt;=3,(I16-1800)*H25,I16*H25)</f>
        <v>95.34</v>
      </c>
      <c r="K25" s="12"/>
      <c r="L25">
        <v>4440</v>
      </c>
    </row>
    <row r="26" spans="1:12" ht="21" x14ac:dyDescent="0.4">
      <c r="A26" s="11" t="s">
        <v>11</v>
      </c>
      <c r="B26" s="26">
        <v>0.1</v>
      </c>
      <c r="C26" s="11"/>
      <c r="D26" s="28">
        <f>SUM(D19:D25)*10%</f>
        <v>110.9115</v>
      </c>
      <c r="F26" s="2"/>
      <c r="G26" s="11" t="s">
        <v>11</v>
      </c>
      <c r="H26" s="26">
        <v>0.1</v>
      </c>
      <c r="I26" s="11"/>
      <c r="J26" s="28">
        <f>SUM(J19:J25)*10%</f>
        <v>133.542</v>
      </c>
      <c r="K26" s="12"/>
      <c r="L26">
        <v>4440</v>
      </c>
    </row>
    <row r="27" spans="1:12" ht="21" x14ac:dyDescent="0.4">
      <c r="A27" s="23" t="s">
        <v>10</v>
      </c>
      <c r="B27" s="11"/>
      <c r="C27" s="14" t="s">
        <v>14</v>
      </c>
      <c r="D27" s="24">
        <f>SUM(D19:D26)</f>
        <v>1220.0264999999999</v>
      </c>
      <c r="F27" s="2"/>
      <c r="G27" s="23" t="s">
        <v>10</v>
      </c>
      <c r="H27" s="11"/>
      <c r="I27" s="14" t="s">
        <v>14</v>
      </c>
      <c r="J27" s="24">
        <f>SUM(J19:J26)</f>
        <v>1468.9619999999998</v>
      </c>
      <c r="K27" s="12"/>
      <c r="L27" s="2"/>
    </row>
    <row r="28" spans="1:12" ht="21" x14ac:dyDescent="0.4">
      <c r="F28" s="2"/>
      <c r="G28" s="9"/>
      <c r="H28" s="9"/>
      <c r="I28" s="9"/>
      <c r="J28" s="9"/>
      <c r="K28" s="12"/>
      <c r="L28" s="2"/>
    </row>
    <row r="29" spans="1:12" x14ac:dyDescent="0.3">
      <c r="G29" s="9"/>
      <c r="H29" s="9"/>
      <c r="I29" s="9"/>
      <c r="J29" s="9"/>
      <c r="K29" s="16"/>
    </row>
    <row r="30" spans="1:12" x14ac:dyDescent="0.3">
      <c r="A30" s="44" t="s">
        <v>0</v>
      </c>
      <c r="B30" s="45"/>
      <c r="C30" s="5">
        <f>'Tabella riepilogo'!C2</f>
        <v>6000</v>
      </c>
      <c r="D30" s="11"/>
      <c r="G30" s="7" t="s">
        <v>0</v>
      </c>
      <c r="H30" s="8"/>
      <c r="I30" s="5">
        <f>'Tabella riepilogo'!C2</f>
        <v>6000</v>
      </c>
      <c r="J30" s="11"/>
      <c r="K30" s="25"/>
    </row>
    <row r="31" spans="1:12" x14ac:dyDescent="0.3">
      <c r="A31" s="44" t="s">
        <v>1</v>
      </c>
      <c r="B31" s="45"/>
      <c r="C31" s="6">
        <f>'Tabella riepilogo'!C3</f>
        <v>3</v>
      </c>
      <c r="D31" s="11"/>
      <c r="G31" s="7" t="s">
        <v>1</v>
      </c>
      <c r="H31" s="8"/>
      <c r="I31" s="6">
        <f>'Tabella riepilogo'!C3</f>
        <v>3</v>
      </c>
      <c r="J31" s="11"/>
      <c r="K31" s="29"/>
    </row>
    <row r="32" spans="1:12" x14ac:dyDescent="0.3">
      <c r="A32" s="47" t="s">
        <v>32</v>
      </c>
      <c r="B32" s="11"/>
      <c r="C32" s="11"/>
      <c r="D32" s="11"/>
      <c r="G32" s="31" t="s">
        <v>13</v>
      </c>
      <c r="H32" s="11"/>
      <c r="I32" s="11"/>
      <c r="J32" s="11"/>
      <c r="K32" s="9"/>
    </row>
    <row r="33" spans="1:12" x14ac:dyDescent="0.3">
      <c r="A33" s="11" t="s">
        <v>2</v>
      </c>
      <c r="B33" s="11">
        <v>53.01</v>
      </c>
      <c r="C33" s="14" t="s">
        <v>3</v>
      </c>
      <c r="D33" s="15">
        <f>B33</f>
        <v>53.01</v>
      </c>
      <c r="G33" s="11" t="s">
        <v>2</v>
      </c>
      <c r="H33" s="11">
        <v>42.78</v>
      </c>
      <c r="I33" s="14" t="s">
        <v>3</v>
      </c>
      <c r="J33" s="15">
        <f>H33</f>
        <v>42.78</v>
      </c>
      <c r="K33" s="12"/>
    </row>
    <row r="34" spans="1:12" x14ac:dyDescent="0.3">
      <c r="A34" s="11" t="s">
        <v>4</v>
      </c>
      <c r="B34" s="11">
        <v>21.69</v>
      </c>
      <c r="C34" s="14" t="s">
        <v>5</v>
      </c>
      <c r="D34" s="11"/>
      <c r="G34" s="11" t="s">
        <v>4</v>
      </c>
      <c r="H34" s="11">
        <v>10.050000000000001</v>
      </c>
      <c r="I34" s="14" t="s">
        <v>5</v>
      </c>
      <c r="J34" s="11"/>
      <c r="K34" s="12"/>
    </row>
    <row r="35" spans="1:12" x14ac:dyDescent="0.3">
      <c r="A35" s="11" t="s">
        <v>6</v>
      </c>
      <c r="B35" s="20">
        <f>C31</f>
        <v>3</v>
      </c>
      <c r="C35" s="14" t="s">
        <v>12</v>
      </c>
      <c r="D35" s="15">
        <f>B34*B35</f>
        <v>65.070000000000007</v>
      </c>
      <c r="G35" s="11" t="s">
        <v>6</v>
      </c>
      <c r="H35" s="20">
        <f>I31</f>
        <v>3</v>
      </c>
      <c r="I35" s="14" t="s">
        <v>12</v>
      </c>
      <c r="J35" s="15">
        <f>H34*H35</f>
        <v>30.150000000000002</v>
      </c>
      <c r="K35" s="12"/>
    </row>
    <row r="36" spans="1:12" x14ac:dyDescent="0.3">
      <c r="A36" s="14" t="s">
        <v>7</v>
      </c>
      <c r="B36" s="15"/>
      <c r="C36" s="14"/>
      <c r="D36" s="11"/>
      <c r="G36" s="14" t="s">
        <v>7</v>
      </c>
      <c r="H36" s="15"/>
      <c r="I36" s="14"/>
      <c r="J36" s="11"/>
      <c r="K36" s="16"/>
      <c r="L36">
        <v>0</v>
      </c>
    </row>
    <row r="37" spans="1:12" x14ac:dyDescent="0.3">
      <c r="A37" s="11" t="s">
        <v>15</v>
      </c>
      <c r="B37" s="11">
        <v>0.1057</v>
      </c>
      <c r="C37" s="14" t="s">
        <v>8</v>
      </c>
      <c r="D37" s="15">
        <f>IF($C$30&gt;=$L37,$L37*$B37,$C$30*$B37)</f>
        <v>190.26</v>
      </c>
      <c r="G37" s="11" t="s">
        <v>15</v>
      </c>
      <c r="H37" s="11">
        <v>0.11210000000000001</v>
      </c>
      <c r="I37" s="14" t="s">
        <v>8</v>
      </c>
      <c r="J37" s="15">
        <f>IF($I$30&gt;=$L37,$L37*$H37,$I$30*$H37)</f>
        <v>201.78</v>
      </c>
      <c r="K37" s="21"/>
      <c r="L37">
        <v>1800</v>
      </c>
    </row>
    <row r="38" spans="1:12" x14ac:dyDescent="0.3">
      <c r="A38" s="11" t="s">
        <v>16</v>
      </c>
      <c r="B38" s="11">
        <v>0.14000000000000001</v>
      </c>
      <c r="C38" s="14" t="s">
        <v>8</v>
      </c>
      <c r="D38" s="15">
        <f>IF(AND($C$30&gt;$L37),($C$30-$L37)*$B38,0)</f>
        <v>588</v>
      </c>
      <c r="G38" s="11" t="s">
        <v>17</v>
      </c>
      <c r="H38" s="11">
        <v>0.156</v>
      </c>
      <c r="I38" s="14" t="s">
        <v>8</v>
      </c>
      <c r="J38" s="15">
        <f>IF(AND($L37&lt;=$I$30,$I$30&lt;$L38),($I$30-$L37)*$H38,IF($I$30&lt;$L37,0,($L38-$L37)*$H38))</f>
        <v>131.04</v>
      </c>
      <c r="K38" s="21"/>
      <c r="L38">
        <v>2640</v>
      </c>
    </row>
    <row r="39" spans="1:12" x14ac:dyDescent="0.3">
      <c r="A39" s="11"/>
      <c r="B39" s="11"/>
      <c r="C39" s="14"/>
      <c r="D39" s="15"/>
      <c r="G39" s="11" t="s">
        <v>18</v>
      </c>
      <c r="H39" s="11">
        <v>0.2172</v>
      </c>
      <c r="I39" s="14" t="s">
        <v>8</v>
      </c>
      <c r="J39" s="15">
        <f>IF(AND($I$30&gt;$L38),($I$30-$L38)*$H39,0)</f>
        <v>729.79200000000003</v>
      </c>
      <c r="K39" s="21"/>
      <c r="L39">
        <v>4440</v>
      </c>
    </row>
    <row r="40" spans="1:12" x14ac:dyDescent="0.3">
      <c r="A40" s="11" t="s">
        <v>9</v>
      </c>
      <c r="B40" s="11">
        <v>2.2700000000000001E-2</v>
      </c>
      <c r="C40" s="14" t="s">
        <v>8</v>
      </c>
      <c r="D40" s="15">
        <f>IF(C31&lt;=3,(C30-1800)*B40,C30*B40)</f>
        <v>95.34</v>
      </c>
      <c r="G40" s="11" t="s">
        <v>9</v>
      </c>
      <c r="H40" s="11">
        <v>2.2700000000000001E-2</v>
      </c>
      <c r="I40" s="14" t="s">
        <v>8</v>
      </c>
      <c r="J40" s="15">
        <f>IF(I31&lt;=3,(I30-1800)*H40,I30*H40)</f>
        <v>95.34</v>
      </c>
      <c r="K40" s="21"/>
    </row>
    <row r="41" spans="1:12" x14ac:dyDescent="0.3">
      <c r="A41" s="11" t="s">
        <v>11</v>
      </c>
      <c r="B41" s="26">
        <v>0.1</v>
      </c>
      <c r="C41" s="11"/>
      <c r="D41" s="15">
        <f>(D33+D35+D37+D38+D39+D40)*10%</f>
        <v>99.168000000000006</v>
      </c>
      <c r="G41" s="11" t="s">
        <v>11</v>
      </c>
      <c r="H41" s="26">
        <v>0.1</v>
      </c>
      <c r="I41" s="11"/>
      <c r="J41" s="15">
        <f>(J33+J35+J37+J38+J39+J40)*10%</f>
        <v>123.08819999999999</v>
      </c>
      <c r="K41" s="21"/>
    </row>
    <row r="42" spans="1:12" x14ac:dyDescent="0.3">
      <c r="A42" s="23" t="s">
        <v>10</v>
      </c>
      <c r="B42" s="11"/>
      <c r="C42" s="14" t="s">
        <v>14</v>
      </c>
      <c r="D42" s="30">
        <f>SUM(D33:D41)</f>
        <v>1090.848</v>
      </c>
      <c r="G42" s="23" t="s">
        <v>10</v>
      </c>
      <c r="H42" s="11"/>
      <c r="I42" s="14" t="s">
        <v>14</v>
      </c>
      <c r="J42" s="30">
        <f>SUM(J33:J41)</f>
        <v>1353.9701999999997</v>
      </c>
      <c r="K42" s="21"/>
    </row>
    <row r="47" spans="1:12" x14ac:dyDescent="0.3">
      <c r="A47" s="9"/>
      <c r="B47" s="9"/>
      <c r="C47" s="9"/>
      <c r="D47" s="9"/>
    </row>
    <row r="48" spans="1:12" x14ac:dyDescent="0.3">
      <c r="A48" s="9"/>
      <c r="B48" s="9"/>
      <c r="C48" s="9"/>
    </row>
    <row r="49" spans="1:3" x14ac:dyDescent="0.3">
      <c r="A49" s="9"/>
      <c r="B49" s="9"/>
      <c r="C49" s="9"/>
    </row>
    <row r="50" spans="1:3" x14ac:dyDescent="0.3">
      <c r="A50" s="9"/>
      <c r="B50" s="9"/>
      <c r="C50" s="9"/>
    </row>
    <row r="51" spans="1:3" x14ac:dyDescent="0.3">
      <c r="A51" s="9"/>
      <c r="B51" s="9"/>
      <c r="C51" s="9"/>
    </row>
    <row r="52" spans="1:3" x14ac:dyDescent="0.3">
      <c r="A52" s="9"/>
      <c r="B52" s="9"/>
      <c r="C52" s="9"/>
    </row>
    <row r="53" spans="1:3" x14ac:dyDescent="0.3">
      <c r="A53" s="9"/>
      <c r="B53" s="9"/>
      <c r="C53" s="9"/>
    </row>
    <row r="54" spans="1:3" x14ac:dyDescent="0.3">
      <c r="A54" s="9"/>
      <c r="B54" s="9"/>
      <c r="C54" s="9"/>
    </row>
    <row r="55" spans="1:3" x14ac:dyDescent="0.3">
      <c r="A55" s="9"/>
      <c r="B55" s="9"/>
      <c r="C55" s="9"/>
    </row>
    <row r="56" spans="1:3" x14ac:dyDescent="0.3">
      <c r="A56" s="9"/>
      <c r="B56" s="9"/>
      <c r="C56" s="9"/>
    </row>
    <row r="57" spans="1:3" x14ac:dyDescent="0.3">
      <c r="A57" s="9"/>
      <c r="B57" s="9"/>
      <c r="C57" s="9"/>
    </row>
    <row r="58" spans="1:3" x14ac:dyDescent="0.3">
      <c r="A58" s="9"/>
      <c r="B58" s="9"/>
      <c r="C58" s="9"/>
    </row>
    <row r="59" spans="1:3" x14ac:dyDescent="0.3">
      <c r="A59" s="9"/>
      <c r="B59" s="9"/>
      <c r="C59" s="9"/>
    </row>
    <row r="60" spans="1:3" x14ac:dyDescent="0.3">
      <c r="A60" s="9"/>
      <c r="B60" s="9"/>
      <c r="C60" s="9"/>
    </row>
    <row r="61" spans="1:3" x14ac:dyDescent="0.3">
      <c r="A61" s="9"/>
      <c r="B61" s="9"/>
      <c r="C61" s="9"/>
    </row>
    <row r="62" spans="1:3" x14ac:dyDescent="0.3">
      <c r="A62" s="9"/>
      <c r="B62" s="9"/>
      <c r="C62" s="9"/>
    </row>
    <row r="63" spans="1:3" x14ac:dyDescent="0.3">
      <c r="A63" s="9"/>
      <c r="B63" s="9"/>
      <c r="C63" s="9"/>
    </row>
    <row r="64" spans="1:3" x14ac:dyDescent="0.3">
      <c r="A64" s="9"/>
      <c r="B64" s="9"/>
      <c r="C64" s="9"/>
    </row>
    <row r="65" spans="1:3" x14ac:dyDescent="0.3">
      <c r="A65" s="9"/>
      <c r="B65" s="9"/>
      <c r="C65" s="9"/>
    </row>
    <row r="66" spans="1:3" x14ac:dyDescent="0.3">
      <c r="A66" s="9"/>
      <c r="B66" s="9"/>
      <c r="C66" s="9"/>
    </row>
    <row r="67" spans="1:3" x14ac:dyDescent="0.3">
      <c r="A67" s="9"/>
      <c r="B67" s="9"/>
      <c r="C67" s="9"/>
    </row>
    <row r="68" spans="1:3" x14ac:dyDescent="0.3">
      <c r="A68" s="9"/>
      <c r="B68" s="9"/>
      <c r="C68" s="9"/>
    </row>
    <row r="69" spans="1:3" x14ac:dyDescent="0.3">
      <c r="A69" s="9"/>
      <c r="B69" s="9"/>
      <c r="C69" s="9"/>
    </row>
    <row r="70" spans="1:3" x14ac:dyDescent="0.3">
      <c r="A70" s="9"/>
      <c r="B70" s="9"/>
      <c r="C70" s="9"/>
    </row>
    <row r="71" spans="1:3" x14ac:dyDescent="0.3">
      <c r="A71" s="9"/>
      <c r="B71" s="9"/>
      <c r="C71" s="9"/>
    </row>
    <row r="72" spans="1:3" x14ac:dyDescent="0.3">
      <c r="A72" s="9"/>
      <c r="B72" s="9"/>
      <c r="C72" s="9"/>
    </row>
    <row r="73" spans="1:3" x14ac:dyDescent="0.3">
      <c r="A73" s="9"/>
      <c r="B73" s="9"/>
      <c r="C73" s="9"/>
    </row>
    <row r="74" spans="1:3" x14ac:dyDescent="0.3">
      <c r="A74" s="9"/>
      <c r="B74" s="9"/>
      <c r="C74" s="9"/>
    </row>
    <row r="75" spans="1:3" x14ac:dyDescent="0.3">
      <c r="A75" s="9"/>
      <c r="B75" s="9"/>
      <c r="C75" s="9"/>
    </row>
    <row r="76" spans="1:3" x14ac:dyDescent="0.3">
      <c r="A76" s="9"/>
      <c r="B76" s="9"/>
      <c r="C76" s="9"/>
    </row>
    <row r="77" spans="1:3" x14ac:dyDescent="0.3">
      <c r="A77" s="9"/>
      <c r="B77" s="9"/>
      <c r="C77" s="9"/>
    </row>
    <row r="78" spans="1:3" x14ac:dyDescent="0.3">
      <c r="A78" s="9"/>
      <c r="B78" s="9"/>
      <c r="C78" s="9"/>
    </row>
    <row r="79" spans="1:3" x14ac:dyDescent="0.3">
      <c r="A79" s="9"/>
      <c r="B79" s="9"/>
      <c r="C79" s="9"/>
    </row>
    <row r="80" spans="1:3" x14ac:dyDescent="0.3">
      <c r="A80" s="9"/>
      <c r="B80" s="9"/>
      <c r="C80" s="9"/>
    </row>
    <row r="81" spans="1:3" x14ac:dyDescent="0.3">
      <c r="A81" s="9"/>
      <c r="B81" s="9"/>
      <c r="C81" s="9"/>
    </row>
    <row r="82" spans="1:3" x14ac:dyDescent="0.3">
      <c r="A82" s="9"/>
      <c r="B82" s="9"/>
      <c r="C82" s="9"/>
    </row>
    <row r="83" spans="1:3" x14ac:dyDescent="0.3">
      <c r="A83" s="9"/>
      <c r="B83" s="9"/>
      <c r="C83" s="9"/>
    </row>
    <row r="84" spans="1:3" x14ac:dyDescent="0.3">
      <c r="A84" s="9"/>
      <c r="B84" s="9"/>
      <c r="C84" s="9"/>
    </row>
    <row r="85" spans="1:3" x14ac:dyDescent="0.3">
      <c r="A85" s="9"/>
      <c r="B85" s="9"/>
      <c r="C85" s="9"/>
    </row>
    <row r="86" spans="1:3" x14ac:dyDescent="0.3">
      <c r="A86" s="9"/>
      <c r="B86" s="9"/>
      <c r="C86" s="9"/>
    </row>
    <row r="87" spans="1:3" x14ac:dyDescent="0.3">
      <c r="A87" s="9"/>
      <c r="B87" s="9"/>
      <c r="C87" s="9"/>
    </row>
    <row r="88" spans="1:3" x14ac:dyDescent="0.3">
      <c r="A88" s="9"/>
      <c r="B88" s="9"/>
      <c r="C88" s="9"/>
    </row>
    <row r="89" spans="1:3" x14ac:dyDescent="0.3">
      <c r="A89" s="9"/>
      <c r="B89" s="9"/>
      <c r="C89" s="9"/>
    </row>
    <row r="90" spans="1:3" x14ac:dyDescent="0.3">
      <c r="A90" s="9"/>
      <c r="B90" s="9"/>
      <c r="C90" s="9"/>
    </row>
    <row r="91" spans="1:3" x14ac:dyDescent="0.3">
      <c r="A91" s="9"/>
      <c r="B91" s="9"/>
      <c r="C91" s="9"/>
    </row>
    <row r="92" spans="1:3" x14ac:dyDescent="0.3">
      <c r="A92" s="9"/>
      <c r="B92" s="9"/>
      <c r="C92" s="9"/>
    </row>
    <row r="93" spans="1:3" x14ac:dyDescent="0.3">
      <c r="A93" s="9"/>
      <c r="B93" s="9"/>
      <c r="C93" s="9"/>
    </row>
    <row r="94" spans="1:3" x14ac:dyDescent="0.3">
      <c r="A94" s="9"/>
      <c r="B94" s="9"/>
      <c r="C94" s="9"/>
    </row>
    <row r="95" spans="1:3" x14ac:dyDescent="0.3">
      <c r="A95" s="9"/>
      <c r="B95" s="9"/>
      <c r="C95" s="9"/>
    </row>
    <row r="96" spans="1:3" x14ac:dyDescent="0.3">
      <c r="A96" s="9"/>
      <c r="B96" s="9"/>
      <c r="C96" s="9"/>
    </row>
    <row r="97" spans="1:3" x14ac:dyDescent="0.3">
      <c r="A97" s="9"/>
      <c r="B97" s="9"/>
      <c r="C97" s="9"/>
    </row>
    <row r="98" spans="1:3" x14ac:dyDescent="0.3">
      <c r="A98" s="9"/>
      <c r="B98" s="9"/>
      <c r="C98" s="9"/>
    </row>
    <row r="99" spans="1:3" x14ac:dyDescent="0.3">
      <c r="A99" s="9"/>
      <c r="B99" s="9"/>
      <c r="C99" s="9"/>
    </row>
    <row r="100" spans="1:3" x14ac:dyDescent="0.3">
      <c r="A100" s="9"/>
      <c r="B100" s="9"/>
      <c r="C100" s="9"/>
    </row>
    <row r="101" spans="1:3" x14ac:dyDescent="0.3">
      <c r="A101" s="9"/>
      <c r="B101" s="9"/>
      <c r="C101" s="9"/>
    </row>
    <row r="102" spans="1:3" x14ac:dyDescent="0.3">
      <c r="A102" s="9"/>
      <c r="B102" s="9"/>
      <c r="C102" s="9"/>
    </row>
    <row r="103" spans="1:3" x14ac:dyDescent="0.3">
      <c r="A103" s="9"/>
      <c r="B103" s="9"/>
      <c r="C103" s="9"/>
    </row>
    <row r="104" spans="1:3" x14ac:dyDescent="0.3">
      <c r="A104" s="9"/>
      <c r="B104" s="9"/>
      <c r="C104" s="9"/>
    </row>
    <row r="105" spans="1:3" x14ac:dyDescent="0.3">
      <c r="A105" s="9"/>
      <c r="B105" s="9"/>
      <c r="C105" s="9"/>
    </row>
    <row r="106" spans="1:3" x14ac:dyDescent="0.3">
      <c r="A106" s="9"/>
      <c r="B106" s="9"/>
      <c r="C106" s="9"/>
    </row>
    <row r="107" spans="1:3" x14ac:dyDescent="0.3">
      <c r="A107" s="9"/>
      <c r="B107" s="9"/>
      <c r="C107" s="9"/>
    </row>
    <row r="108" spans="1:3" x14ac:dyDescent="0.3">
      <c r="A108" s="9"/>
      <c r="B108" s="9"/>
      <c r="C108" s="9"/>
    </row>
    <row r="109" spans="1:3" x14ac:dyDescent="0.3">
      <c r="A109" s="9"/>
      <c r="B109" s="9"/>
      <c r="C109" s="9"/>
    </row>
    <row r="110" spans="1:3" x14ac:dyDescent="0.3">
      <c r="A110" s="9"/>
      <c r="B110" s="9"/>
      <c r="C110" s="9"/>
    </row>
    <row r="111" spans="1:3" x14ac:dyDescent="0.3">
      <c r="A111" s="9"/>
      <c r="B111" s="9"/>
      <c r="C111" s="9"/>
    </row>
    <row r="112" spans="1:3" x14ac:dyDescent="0.3">
      <c r="A112" s="9"/>
      <c r="B112" s="9"/>
      <c r="C112" s="9"/>
    </row>
    <row r="113" spans="1:3" x14ac:dyDescent="0.3">
      <c r="A113" s="9"/>
      <c r="B113" s="9"/>
      <c r="C113" s="9"/>
    </row>
    <row r="114" spans="1:3" x14ac:dyDescent="0.3">
      <c r="A114" s="9"/>
      <c r="B114" s="9"/>
      <c r="C114" s="9"/>
    </row>
    <row r="115" spans="1:3" x14ac:dyDescent="0.3">
      <c r="A115" s="9"/>
      <c r="B115" s="9"/>
      <c r="C115" s="9"/>
    </row>
    <row r="116" spans="1:3" x14ac:dyDescent="0.3">
      <c r="A116" s="9"/>
      <c r="B116" s="9"/>
      <c r="C116" s="9"/>
    </row>
    <row r="117" spans="1:3" x14ac:dyDescent="0.3">
      <c r="A117" s="4"/>
      <c r="B117" s="4"/>
      <c r="C117" s="4"/>
    </row>
    <row r="118" spans="1:3" x14ac:dyDescent="0.3">
      <c r="A118" s="4"/>
      <c r="B118" s="4"/>
      <c r="C118" s="4"/>
    </row>
    <row r="119" spans="1:3" x14ac:dyDescent="0.3">
      <c r="A119" s="4"/>
      <c r="B119" s="4"/>
      <c r="C119" s="4"/>
    </row>
    <row r="120" spans="1:3" x14ac:dyDescent="0.3">
      <c r="A120" s="4"/>
      <c r="B120" s="4"/>
      <c r="C120" s="4"/>
    </row>
    <row r="121" spans="1:3" x14ac:dyDescent="0.3">
      <c r="A121" s="4"/>
      <c r="B121" s="4"/>
      <c r="C121" s="4"/>
    </row>
    <row r="122" spans="1:3" x14ac:dyDescent="0.3">
      <c r="A122" s="4"/>
      <c r="B122" s="4"/>
      <c r="C122" s="4"/>
    </row>
    <row r="123" spans="1:3" x14ac:dyDescent="0.3">
      <c r="A123" s="4"/>
      <c r="B123" s="4"/>
      <c r="C123" s="4"/>
    </row>
    <row r="124" spans="1:3" x14ac:dyDescent="0.3">
      <c r="A124" s="4"/>
      <c r="B124" s="4"/>
      <c r="C124" s="4"/>
    </row>
    <row r="125" spans="1:3" x14ac:dyDescent="0.3">
      <c r="A125" s="4"/>
      <c r="B125" s="4"/>
      <c r="C125" s="4"/>
    </row>
    <row r="126" spans="1:3" x14ac:dyDescent="0.3">
      <c r="A126" s="4"/>
      <c r="B126" s="4"/>
      <c r="C126" s="4"/>
    </row>
    <row r="127" spans="1:3" x14ac:dyDescent="0.3">
      <c r="A127" s="4"/>
      <c r="B127" s="4"/>
      <c r="C127" s="4"/>
    </row>
    <row r="128" spans="1:3" x14ac:dyDescent="0.3">
      <c r="A128" s="4"/>
      <c r="B128" s="4"/>
      <c r="C128" s="4"/>
    </row>
    <row r="129" spans="1:3" x14ac:dyDescent="0.3">
      <c r="A129" s="4"/>
      <c r="B129" s="4"/>
      <c r="C129" s="4"/>
    </row>
    <row r="130" spans="1:3" x14ac:dyDescent="0.3">
      <c r="A130" s="4"/>
      <c r="B130" s="4"/>
      <c r="C130" s="4"/>
    </row>
    <row r="131" spans="1:3" ht="15.6" x14ac:dyDescent="0.3">
      <c r="A131" s="3"/>
      <c r="B131" s="3"/>
      <c r="C131" s="3"/>
    </row>
    <row r="132" spans="1:3" ht="15.6" x14ac:dyDescent="0.3">
      <c r="A132" s="3"/>
      <c r="B132" s="3"/>
      <c r="C132" s="3"/>
    </row>
    <row r="133" spans="1:3" ht="15.6" x14ac:dyDescent="0.3">
      <c r="A133" s="3"/>
      <c r="B133" s="3"/>
      <c r="C133" s="3"/>
    </row>
    <row r="134" spans="1:3" ht="15.6" x14ac:dyDescent="0.3">
      <c r="A134" s="3"/>
      <c r="B134" s="3"/>
      <c r="C134" s="3"/>
    </row>
    <row r="135" spans="1:3" ht="15.6" x14ac:dyDescent="0.3">
      <c r="A135" s="3"/>
      <c r="B135" s="3"/>
      <c r="C135" s="3"/>
    </row>
    <row r="136" spans="1:3" ht="15.6" x14ac:dyDescent="0.3">
      <c r="A136" s="3"/>
      <c r="B136" s="3"/>
      <c r="C136" s="3"/>
    </row>
    <row r="137" spans="1:3" ht="15.6" x14ac:dyDescent="0.3">
      <c r="A137" s="3"/>
      <c r="B137" s="3"/>
      <c r="C137" s="3"/>
    </row>
    <row r="138" spans="1:3" ht="15.6" x14ac:dyDescent="0.3">
      <c r="A138" s="3"/>
      <c r="B138" s="3"/>
      <c r="C138" s="3"/>
    </row>
    <row r="139" spans="1:3" ht="15.6" x14ac:dyDescent="0.3">
      <c r="A139" s="3"/>
      <c r="B139" s="3"/>
      <c r="C139" s="3"/>
    </row>
    <row r="140" spans="1:3" ht="15.6" x14ac:dyDescent="0.3">
      <c r="A140" s="3"/>
      <c r="B140" s="3"/>
      <c r="C140" s="3"/>
    </row>
    <row r="141" spans="1:3" ht="15.6" x14ac:dyDescent="0.3">
      <c r="A141" s="3"/>
      <c r="B141" s="3"/>
      <c r="C141" s="3"/>
    </row>
    <row r="142" spans="1:3" ht="15.6" x14ac:dyDescent="0.3">
      <c r="A142" s="3"/>
      <c r="B142" s="3"/>
      <c r="C142" s="3"/>
    </row>
    <row r="143" spans="1:3" ht="15.6" x14ac:dyDescent="0.3">
      <c r="A143" s="3"/>
      <c r="B143" s="3"/>
      <c r="C143" s="3"/>
    </row>
    <row r="144" spans="1:3" ht="15.6" x14ac:dyDescent="0.3">
      <c r="A144" s="3"/>
      <c r="B144" s="3"/>
      <c r="C144" s="3"/>
    </row>
    <row r="145" spans="1:3" ht="15.6" x14ac:dyDescent="0.3">
      <c r="A145" s="3"/>
      <c r="B145" s="3"/>
      <c r="C145" s="3"/>
    </row>
    <row r="146" spans="1:3" ht="15.6" x14ac:dyDescent="0.3">
      <c r="A146" s="3"/>
      <c r="B146" s="3"/>
      <c r="C146" s="3"/>
    </row>
    <row r="147" spans="1:3" ht="15.6" x14ac:dyDescent="0.3">
      <c r="A147" s="3"/>
      <c r="B147" s="3"/>
      <c r="C147" s="3"/>
    </row>
    <row r="148" spans="1:3" ht="15.6" x14ac:dyDescent="0.3">
      <c r="A148" s="3"/>
      <c r="B148" s="3"/>
      <c r="C148" s="3"/>
    </row>
    <row r="149" spans="1:3" ht="15.6" x14ac:dyDescent="0.3">
      <c r="A149" s="3"/>
      <c r="B149" s="3"/>
      <c r="C149" s="3"/>
    </row>
    <row r="150" spans="1:3" ht="15.6" x14ac:dyDescent="0.3">
      <c r="A150" s="3"/>
      <c r="B150" s="3"/>
      <c r="C150" s="3"/>
    </row>
    <row r="151" spans="1:3" ht="15.6" x14ac:dyDescent="0.3">
      <c r="A151" s="3"/>
      <c r="B151" s="3"/>
      <c r="C151" s="3"/>
    </row>
    <row r="152" spans="1:3" ht="15.6" x14ac:dyDescent="0.3">
      <c r="A152" s="3"/>
      <c r="B152" s="3"/>
      <c r="C152" s="3"/>
    </row>
    <row r="153" spans="1:3" ht="15.6" x14ac:dyDescent="0.3">
      <c r="A153" s="3"/>
      <c r="B153" s="3"/>
      <c r="C153" s="3"/>
    </row>
    <row r="154" spans="1:3" ht="15.6" x14ac:dyDescent="0.3">
      <c r="A154" s="3"/>
      <c r="B154" s="3"/>
      <c r="C154" s="3"/>
    </row>
    <row r="155" spans="1:3" ht="15.6" x14ac:dyDescent="0.3">
      <c r="A155" s="3"/>
      <c r="B155" s="3"/>
      <c r="C155" s="3"/>
    </row>
  </sheetData>
  <sheetProtection selectLockedCells="1" selectUnlockedCells="1"/>
  <mergeCells count="6">
    <mergeCell ref="G17:H17"/>
    <mergeCell ref="A3:B3"/>
    <mergeCell ref="A4:B4"/>
    <mergeCell ref="G3:H3"/>
    <mergeCell ref="G4:H4"/>
    <mergeCell ref="G16:H1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G10" sqref="G10"/>
    </sheetView>
  </sheetViews>
  <sheetFormatPr defaultRowHeight="14.4" x14ac:dyDescent="0.3"/>
  <cols>
    <col min="1" max="1" width="17.6640625" customWidth="1"/>
    <col min="2" max="2" width="16" customWidth="1"/>
    <col min="3" max="3" width="16.33203125" customWidth="1"/>
    <col min="4" max="4" width="21.6640625" bestFit="1" customWidth="1"/>
  </cols>
  <sheetData>
    <row r="1" spans="1:6" ht="47.25" customHeight="1" thickBot="1" x14ac:dyDescent="0.4">
      <c r="A1" s="58" t="s">
        <v>30</v>
      </c>
      <c r="B1" s="59"/>
      <c r="C1" s="59"/>
      <c r="D1" s="59"/>
      <c r="E1" s="59"/>
      <c r="F1" s="60"/>
    </row>
    <row r="2" spans="1:6" ht="26.4" thickBot="1" x14ac:dyDescent="0.55000000000000004">
      <c r="A2" s="48" t="s">
        <v>36</v>
      </c>
      <c r="B2" s="35" t="s">
        <v>25</v>
      </c>
      <c r="C2" s="42">
        <v>6000</v>
      </c>
      <c r="D2" s="63" t="s">
        <v>24</v>
      </c>
      <c r="E2" s="63"/>
      <c r="F2" s="64"/>
    </row>
    <row r="3" spans="1:6" ht="26.4" thickBot="1" x14ac:dyDescent="0.55000000000000004">
      <c r="A3" s="48" t="s">
        <v>36</v>
      </c>
      <c r="B3" s="36" t="s">
        <v>12</v>
      </c>
      <c r="C3" s="43">
        <v>3</v>
      </c>
      <c r="D3" s="66" t="s">
        <v>6</v>
      </c>
      <c r="E3" s="66"/>
      <c r="F3" s="67"/>
    </row>
    <row r="4" spans="1:6" ht="26.4" thickBot="1" x14ac:dyDescent="0.55000000000000004">
      <c r="B4" s="32"/>
      <c r="C4" s="32"/>
      <c r="D4" s="34"/>
      <c r="E4" s="33"/>
      <c r="F4" s="33"/>
    </row>
    <row r="5" spans="1:6" ht="41.25" customHeight="1" thickBot="1" x14ac:dyDescent="0.4">
      <c r="A5" s="61">
        <v>2017</v>
      </c>
      <c r="B5" s="65" t="s">
        <v>34</v>
      </c>
      <c r="C5" s="65"/>
      <c r="D5" s="65"/>
    </row>
    <row r="6" spans="1:6" ht="20.399999999999999" thickBot="1" x14ac:dyDescent="0.45">
      <c r="A6" s="61"/>
      <c r="B6" s="52" t="s">
        <v>21</v>
      </c>
      <c r="C6" s="52" t="s">
        <v>33</v>
      </c>
      <c r="D6" s="52" t="s">
        <v>38</v>
      </c>
    </row>
    <row r="7" spans="1:6" ht="24" thickBot="1" x14ac:dyDescent="0.5">
      <c r="A7" s="61"/>
      <c r="B7" s="53">
        <f>Calcolo!D13</f>
        <v>999.58100000000002</v>
      </c>
      <c r="C7" s="54">
        <f>IF(C3&lt;=3,Calcolo!D42,"N.A.")</f>
        <v>1090.848</v>
      </c>
      <c r="D7" s="53">
        <f>Calcolo!D27</f>
        <v>1220.0264999999999</v>
      </c>
    </row>
    <row r="9" spans="1:6" ht="18" x14ac:dyDescent="0.35">
      <c r="A9" s="39" t="s">
        <v>8</v>
      </c>
      <c r="B9" s="40">
        <f>B7/$C$2</f>
        <v>0.16659683333333333</v>
      </c>
      <c r="C9" s="40">
        <f>IF(C3&lt;=3,C7/C2,"N.A.")</f>
        <v>0.181808</v>
      </c>
      <c r="D9" s="40">
        <f>D7/$C$2</f>
        <v>0.20333774999999998</v>
      </c>
    </row>
    <row r="10" spans="1:6" ht="18" x14ac:dyDescent="0.35">
      <c r="A10" s="37" t="s">
        <v>26</v>
      </c>
      <c r="B10" s="38">
        <f>B7-B14</f>
        <v>-297.46199999999988</v>
      </c>
      <c r="C10" s="38">
        <f>IF(C3&lt;=3,C7-C14,"N.A")</f>
        <v>-263.12219999999979</v>
      </c>
      <c r="D10" s="38">
        <f>D7-D14</f>
        <v>-248.93549999999982</v>
      </c>
    </row>
    <row r="11" spans="1:6" ht="15" thickBot="1" x14ac:dyDescent="0.35"/>
    <row r="12" spans="1:6" ht="41.25" customHeight="1" thickBot="1" x14ac:dyDescent="0.4">
      <c r="A12" s="62">
        <v>2016</v>
      </c>
      <c r="B12" s="68" t="s">
        <v>35</v>
      </c>
      <c r="C12" s="68"/>
      <c r="D12" s="68"/>
    </row>
    <row r="13" spans="1:6" ht="26.4" thickBot="1" x14ac:dyDescent="0.55000000000000004">
      <c r="A13" s="62"/>
      <c r="B13" s="49" t="s">
        <v>21</v>
      </c>
      <c r="C13" s="49" t="s">
        <v>22</v>
      </c>
      <c r="D13" s="49" t="s">
        <v>23</v>
      </c>
    </row>
    <row r="14" spans="1:6" ht="24" thickBot="1" x14ac:dyDescent="0.5">
      <c r="A14" s="62"/>
      <c r="B14" s="50">
        <f>Calcolo!J13</f>
        <v>1297.0429999999999</v>
      </c>
      <c r="C14" s="51">
        <f>IF(C3&lt;=3,Calcolo!J42,"N.A.")</f>
        <v>1353.9701999999997</v>
      </c>
      <c r="D14" s="50">
        <f>Calcolo!J27</f>
        <v>1468.9619999999998</v>
      </c>
    </row>
    <row r="16" spans="1:6" ht="18" x14ac:dyDescent="0.35">
      <c r="A16" s="39" t="s">
        <v>8</v>
      </c>
      <c r="B16" s="40">
        <f>B14/$C$2</f>
        <v>0.21617383333333332</v>
      </c>
      <c r="C16" s="40">
        <f>IF(C3&lt;=3,C14/C2,"N.A.")</f>
        <v>0.22566169999999997</v>
      </c>
      <c r="D16" s="40">
        <f>D14/$C$2</f>
        <v>0.24482699999999996</v>
      </c>
    </row>
    <row r="18" spans="1:1" ht="15.6" x14ac:dyDescent="0.3">
      <c r="A18" s="55" t="s">
        <v>37</v>
      </c>
    </row>
    <row r="19" spans="1:1" x14ac:dyDescent="0.3">
      <c r="A19" s="9"/>
    </row>
  </sheetData>
  <mergeCells count="7">
    <mergeCell ref="A1:F1"/>
    <mergeCell ref="A5:A7"/>
    <mergeCell ref="A12:A14"/>
    <mergeCell ref="D2:F2"/>
    <mergeCell ref="B5:D5"/>
    <mergeCell ref="D3:F3"/>
    <mergeCell ref="B12:D12"/>
  </mergeCells>
  <phoneticPr fontId="2" type="noConversion"/>
  <pageMargins left="0.7" right="0.7" top="0.75" bottom="0.75" header="0.3" footer="0.3"/>
  <pageSetup paperSize="9" orientation="portrait" r:id="rId1"/>
  <ignoredErrors>
    <ignoredError sqref="C9:C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Calcolo</vt:lpstr>
      <vt:lpstr>Tabella riepilogo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Francesca Linfozzi</dc:creator>
  <cp:lastModifiedBy>Claudio</cp:lastModifiedBy>
  <cp:lastPrinted>2017-01-19T08:37:43Z</cp:lastPrinted>
  <dcterms:created xsi:type="dcterms:W3CDTF">2016-01-14T09:45:54Z</dcterms:created>
  <dcterms:modified xsi:type="dcterms:W3CDTF">2017-02-12T09:59:27Z</dcterms:modified>
</cp:coreProperties>
</file>